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70" activeTab="0"/>
  </bookViews>
  <sheets>
    <sheet name="SU-KU" sheetId="1" r:id="rId1"/>
    <sheet name="Deutsch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<sst xmlns="http://schemas.openxmlformats.org/spreadsheetml/2006/main" count="132" uniqueCount="65">
  <si>
    <t>Mü 1</t>
  </si>
  <si>
    <t>Mü 2</t>
  </si>
  <si>
    <t>Prozent</t>
  </si>
  <si>
    <t>fs Mappe</t>
  </si>
  <si>
    <t>Test 1</t>
  </si>
  <si>
    <t>Test 2</t>
  </si>
  <si>
    <t>Präs</t>
  </si>
  <si>
    <t xml:space="preserve">G 1. Hj. </t>
  </si>
  <si>
    <t xml:space="preserve">G 2. Hj. </t>
  </si>
  <si>
    <t>G1+2</t>
  </si>
  <si>
    <t>Note</t>
  </si>
  <si>
    <t>Bemerkungen</t>
  </si>
  <si>
    <t>AV</t>
  </si>
  <si>
    <t>SV</t>
  </si>
  <si>
    <t>Zeigt reges Interesse am Fach</t>
  </si>
  <si>
    <t>Test 2 ist eine LZK und zählt zu den zwei mündlichen Noten innerhalb der 50%</t>
  </si>
  <si>
    <t>Note Präsentation ergibt sich daraus, dass im 1. HJ diese Kinder eine Präsi gehalten haben, bei den anderen habe ich eine mündliche Note gegeben</t>
  </si>
  <si>
    <t xml:space="preserve">                 Leistungsnachweis</t>
  </si>
  <si>
    <t>Gesamt-/</t>
  </si>
  <si>
    <t>Multip.</t>
  </si>
  <si>
    <t>Einzelnote</t>
  </si>
  <si>
    <t>Fachnote</t>
  </si>
  <si>
    <t>Anzahl</t>
  </si>
  <si>
    <t>Mulip.</t>
  </si>
  <si>
    <t>Prüfungs-</t>
  </si>
  <si>
    <t>Gesamt-</t>
  </si>
  <si>
    <t>Fach</t>
  </si>
  <si>
    <t>Art</t>
  </si>
  <si>
    <t>Arbeiten</t>
  </si>
  <si>
    <t>note</t>
  </si>
  <si>
    <t>Miteinander</t>
  </si>
  <si>
    <t>Test</t>
  </si>
  <si>
    <t>Sprechen</t>
  </si>
  <si>
    <t>Orientierung</t>
  </si>
  <si>
    <t>an der</t>
  </si>
  <si>
    <t>Standardsp.</t>
  </si>
  <si>
    <t>Vorträge</t>
  </si>
  <si>
    <t>Szenisches</t>
  </si>
  <si>
    <t>Spiel</t>
  </si>
  <si>
    <t>Reflexion</t>
  </si>
  <si>
    <t>des eigenen</t>
  </si>
  <si>
    <t>Arbeitsv.</t>
  </si>
  <si>
    <t>2. Lesen- mit Texten u.</t>
  </si>
  <si>
    <t>Lese</t>
  </si>
  <si>
    <t>fähigkeiten</t>
  </si>
  <si>
    <t>erfahrungen</t>
  </si>
  <si>
    <t>Texte</t>
  </si>
  <si>
    <t>erschl.</t>
  </si>
  <si>
    <t>präsentieren</t>
  </si>
  <si>
    <t>3.Schreiben</t>
  </si>
  <si>
    <t>Schrift u.</t>
  </si>
  <si>
    <t>KL</t>
  </si>
  <si>
    <t>Form</t>
  </si>
  <si>
    <t>Richtig</t>
  </si>
  <si>
    <t>Schreiben</t>
  </si>
  <si>
    <t>Auf</t>
  </si>
  <si>
    <t>verfassen</t>
  </si>
  <si>
    <t>GESAMT:</t>
  </si>
  <si>
    <t>Schüler XY</t>
  </si>
  <si>
    <t xml:space="preserve">1. Sprechen </t>
  </si>
  <si>
    <t>und Zuhören</t>
  </si>
  <si>
    <t xml:space="preserve">Medien </t>
  </si>
  <si>
    <t>umgehen</t>
  </si>
  <si>
    <t>Klasse xx Sachunterricht</t>
  </si>
  <si>
    <t>Name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</si>
</sst>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00"/>
  </numFmts>
  <fonts count="26">
    <font>
      <sz val="11"/>
      <color indexed="8"/>
      <name val="Calibri"/>
      <family val="0"/>
    </font>
    <font>
      <sz val="10"/>
      <name val="Arial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62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2"/>
    </font>
    <font>
      <sz val="8"/>
      <name val="Calibri"/>
      <family val="0"/>
    </font>
    <font>
      <b/>
      <i/>
      <sz val="12"/>
      <name val="Century Schoolbook"/>
      <family val="0"/>
    </font>
    <font>
      <sz val="9"/>
      <name val="Century Schoolbook"/>
      <family val="0"/>
    </font>
    <font>
      <b/>
      <sz val="9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0" fontId="10" fillId="3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1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15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0" xfId="0" applyFill="1" applyBorder="1" applyAlignment="1">
      <alignment/>
    </xf>
    <xf numFmtId="0" fontId="0" fillId="42" borderId="0" xfId="0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0" fillId="43" borderId="10" xfId="0" applyFill="1" applyBorder="1" applyAlignment="1">
      <alignment/>
    </xf>
    <xf numFmtId="0" fontId="0" fillId="43" borderId="0" xfId="0" applyFill="1" applyAlignment="1">
      <alignment/>
    </xf>
    <xf numFmtId="0" fontId="0" fillId="0" borderId="10" xfId="0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80" fontId="23" fillId="0" borderId="16" xfId="0" applyNumberFormat="1" applyFont="1" applyBorder="1" applyAlignment="1">
      <alignment horizontal="center"/>
    </xf>
    <xf numFmtId="1" fontId="22" fillId="39" borderId="17" xfId="0" applyNumberFormat="1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180" fontId="23" fillId="0" borderId="19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22" xfId="0" applyFont="1" applyBorder="1" applyAlignment="1">
      <alignment horizontal="center"/>
    </xf>
    <xf numFmtId="0" fontId="22" fillId="39" borderId="22" xfId="0" applyFont="1" applyFill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180" fontId="23" fillId="0" borderId="23" xfId="0" applyNumberFormat="1" applyFont="1" applyBorder="1" applyAlignment="1">
      <alignment horizontal="center"/>
    </xf>
    <xf numFmtId="1" fontId="22" fillId="39" borderId="11" xfId="0" applyNumberFormat="1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/>
    </xf>
    <xf numFmtId="180" fontId="23" fillId="0" borderId="24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right"/>
    </xf>
    <xf numFmtId="0" fontId="22" fillId="0" borderId="29" xfId="0" applyFont="1" applyBorder="1" applyAlignment="1">
      <alignment horizontal="center"/>
    </xf>
    <xf numFmtId="0" fontId="22" fillId="39" borderId="29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180" fontId="23" fillId="0" borderId="30" xfId="0" applyNumberFormat="1" applyFont="1" applyBorder="1" applyAlignment="1">
      <alignment horizontal="center"/>
    </xf>
    <xf numFmtId="1" fontId="22" fillId="39" borderId="32" xfId="0" applyNumberFormat="1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180" fontId="23" fillId="0" borderId="31" xfId="0" applyNumberFormat="1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9" fontId="23" fillId="0" borderId="0" xfId="0" applyNumberFormat="1" applyFont="1" applyBorder="1" applyAlignment="1">
      <alignment horizontal="right"/>
    </xf>
    <xf numFmtId="0" fontId="23" fillId="39" borderId="11" xfId="0" applyFont="1" applyFill="1" applyBorder="1" applyAlignment="1">
      <alignment horizontal="center"/>
    </xf>
    <xf numFmtId="1" fontId="22" fillId="39" borderId="11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right"/>
    </xf>
    <xf numFmtId="0" fontId="22" fillId="0" borderId="35" xfId="0" applyFont="1" applyBorder="1" applyAlignment="1">
      <alignment horizontal="center"/>
    </xf>
    <xf numFmtId="0" fontId="23" fillId="39" borderId="36" xfId="0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80" fontId="23" fillId="0" borderId="38" xfId="0" applyNumberFormat="1" applyFont="1" applyBorder="1" applyAlignment="1">
      <alignment horizontal="center"/>
    </xf>
    <xf numFmtId="1" fontId="22" fillId="39" borderId="36" xfId="0" applyNumberFormat="1" applyFont="1" applyFill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3" fillId="39" borderId="40" xfId="0" applyFont="1" applyFill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180" fontId="23" fillId="0" borderId="41" xfId="0" applyNumberFormat="1" applyFont="1" applyBorder="1" applyAlignment="1">
      <alignment horizontal="center"/>
    </xf>
    <xf numFmtId="1" fontId="22" fillId="39" borderId="40" xfId="0" applyNumberFormat="1" applyFont="1" applyFill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44" xfId="0" applyFont="1" applyBorder="1" applyAlignment="1">
      <alignment horizontal="left"/>
    </xf>
    <xf numFmtId="10" fontId="23" fillId="0" borderId="45" xfId="0" applyNumberFormat="1" applyFont="1" applyBorder="1" applyAlignment="1">
      <alignment horizontal="right"/>
    </xf>
    <xf numFmtId="0" fontId="22" fillId="0" borderId="46" xfId="0" applyFont="1" applyBorder="1" applyAlignment="1">
      <alignment horizontal="center"/>
    </xf>
    <xf numFmtId="0" fontId="23" fillId="39" borderId="47" xfId="0" applyFont="1" applyFill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180" fontId="23" fillId="0" borderId="48" xfId="0" applyNumberFormat="1" applyFont="1" applyBorder="1" applyAlignment="1">
      <alignment horizontal="center"/>
    </xf>
    <xf numFmtId="1" fontId="22" fillId="39" borderId="47" xfId="0" applyNumberFormat="1" applyFont="1" applyFill="1" applyBorder="1" applyAlignment="1">
      <alignment horizontal="center"/>
    </xf>
    <xf numFmtId="0" fontId="22" fillId="0" borderId="50" xfId="0" applyFont="1" applyBorder="1" applyAlignment="1">
      <alignment horizontal="center"/>
    </xf>
    <xf numFmtId="180" fontId="23" fillId="0" borderId="49" xfId="0" applyNumberFormat="1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0" fontId="23" fillId="0" borderId="0" xfId="0" applyNumberFormat="1" applyFont="1" applyBorder="1" applyAlignment="1">
      <alignment horizontal="right"/>
    </xf>
    <xf numFmtId="0" fontId="22" fillId="0" borderId="30" xfId="0" applyFont="1" applyBorder="1" applyAlignment="1">
      <alignment horizontal="right"/>
    </xf>
    <xf numFmtId="0" fontId="23" fillId="39" borderId="32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180" fontId="23" fillId="0" borderId="52" xfId="0" applyNumberFormat="1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right"/>
    </xf>
    <xf numFmtId="0" fontId="22" fillId="0" borderId="57" xfId="0" applyFont="1" applyBorder="1" applyAlignment="1">
      <alignment horizontal="center"/>
    </xf>
    <xf numFmtId="0" fontId="23" fillId="39" borderId="58" xfId="0" applyFont="1" applyFill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180" fontId="23" fillId="0" borderId="60" xfId="0" applyNumberFormat="1" applyFont="1" applyBorder="1" applyAlignment="1">
      <alignment horizontal="center"/>
    </xf>
    <xf numFmtId="1" fontId="22" fillId="39" borderId="58" xfId="0" applyNumberFormat="1" applyFont="1" applyFill="1" applyBorder="1" applyAlignment="1">
      <alignment horizontal="center"/>
    </xf>
    <xf numFmtId="0" fontId="22" fillId="0" borderId="61" xfId="0" applyFont="1" applyBorder="1" applyAlignment="1">
      <alignment horizontal="center"/>
    </xf>
    <xf numFmtId="180" fontId="23" fillId="0" borderId="59" xfId="0" applyNumberFormat="1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5" xfId="0" applyFont="1" applyBorder="1" applyAlignment="1">
      <alignment horizontal="right"/>
    </xf>
    <xf numFmtId="0" fontId="22" fillId="0" borderId="45" xfId="0" applyFont="1" applyFill="1" applyBorder="1" applyAlignment="1">
      <alignment horizontal="center"/>
    </xf>
    <xf numFmtId="180" fontId="23" fillId="0" borderId="0" xfId="0" applyNumberFormat="1" applyFont="1" applyBorder="1" applyAlignment="1">
      <alignment horizontal="center"/>
    </xf>
    <xf numFmtId="180" fontId="23" fillId="0" borderId="63" xfId="0" applyNumberFormat="1" applyFont="1" applyBorder="1" applyAlignment="1">
      <alignment horizontal="center"/>
    </xf>
    <xf numFmtId="180" fontId="23" fillId="0" borderId="64" xfId="0" applyNumberFormat="1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1" fillId="4" borderId="66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="80" zoomScaleNormal="80" zoomScalePageLayoutView="0" workbookViewId="0" topLeftCell="A1">
      <selection activeCell="A35" sqref="A35"/>
    </sheetView>
  </sheetViews>
  <sheetFormatPr defaultColWidth="11.421875" defaultRowHeight="15"/>
  <cols>
    <col min="1" max="1" width="17.8515625" style="0" customWidth="1"/>
    <col min="2" max="2" width="6.28125" style="0" customWidth="1"/>
    <col min="3" max="3" width="6.57421875" style="0" customWidth="1"/>
    <col min="4" max="4" width="8.00390625" style="0" customWidth="1"/>
    <col min="5" max="5" width="6.28125" style="11" customWidth="1"/>
    <col min="6" max="6" width="7.00390625" style="0" customWidth="1"/>
    <col min="7" max="7" width="6.421875" style="0" customWidth="1"/>
    <col min="8" max="10" width="6.140625" style="0" customWidth="1"/>
    <col min="11" max="11" width="8.421875" style="0" bestFit="1" customWidth="1"/>
    <col min="12" max="12" width="8.28125" style="0" customWidth="1"/>
    <col min="13" max="13" width="8.140625" style="0" customWidth="1"/>
    <col min="14" max="14" width="8.00390625" style="0" customWidth="1"/>
    <col min="15" max="15" width="8.8515625" style="0" customWidth="1"/>
    <col min="16" max="16" width="10.00390625" style="0" customWidth="1"/>
    <col min="17" max="17" width="8.8515625" style="0" customWidth="1"/>
    <col min="18" max="18" width="8.28125" style="0" customWidth="1"/>
    <col min="19" max="19" width="7.28125" style="0" customWidth="1"/>
    <col min="20" max="21" width="7.00390625" style="0" customWidth="1"/>
    <col min="22" max="22" width="8.8515625" style="0" customWidth="1"/>
    <col min="23" max="24" width="8.140625" style="0" customWidth="1"/>
    <col min="25" max="25" width="4.8515625" style="0" customWidth="1"/>
    <col min="26" max="26" width="30.00390625" style="0" customWidth="1"/>
  </cols>
  <sheetData>
    <row r="1" spans="1:12" ht="15.75">
      <c r="A1" s="1"/>
      <c r="B1" s="2" t="s">
        <v>63</v>
      </c>
      <c r="C1" s="2"/>
      <c r="D1" s="1"/>
      <c r="E1" s="10"/>
      <c r="F1" s="1"/>
      <c r="G1" s="1"/>
      <c r="H1" s="1"/>
      <c r="I1" s="1"/>
      <c r="J1" s="1"/>
      <c r="K1" s="1"/>
      <c r="L1" s="1"/>
    </row>
    <row r="2" spans="1:28" ht="15">
      <c r="A2" s="1"/>
      <c r="B2" s="1" t="s">
        <v>0</v>
      </c>
      <c r="C2" s="1" t="s">
        <v>1</v>
      </c>
      <c r="D2" s="1" t="s">
        <v>2</v>
      </c>
      <c r="E2" s="10" t="s">
        <v>3</v>
      </c>
      <c r="F2" s="1" t="s">
        <v>2</v>
      </c>
      <c r="G2" s="1" t="s">
        <v>4</v>
      </c>
      <c r="H2" s="1" t="s">
        <v>5</v>
      </c>
      <c r="I2" s="1" t="s">
        <v>2</v>
      </c>
      <c r="J2" s="1" t="s">
        <v>6</v>
      </c>
      <c r="K2" s="1" t="s">
        <v>2</v>
      </c>
      <c r="L2" s="3" t="s">
        <v>7</v>
      </c>
      <c r="M2" s="1" t="s">
        <v>0</v>
      </c>
      <c r="N2" s="1" t="s">
        <v>1</v>
      </c>
      <c r="O2" s="1" t="s">
        <v>2</v>
      </c>
      <c r="P2" s="1" t="s">
        <v>3</v>
      </c>
      <c r="Q2" s="1" t="s">
        <v>2</v>
      </c>
      <c r="R2" s="1" t="s">
        <v>4</v>
      </c>
      <c r="S2" s="1" t="s">
        <v>5</v>
      </c>
      <c r="T2" s="1" t="s">
        <v>2</v>
      </c>
      <c r="U2" s="1" t="s">
        <v>6</v>
      </c>
      <c r="V2" s="1" t="s">
        <v>2</v>
      </c>
      <c r="W2" s="3" t="s">
        <v>8</v>
      </c>
      <c r="X2" s="6" t="s">
        <v>9</v>
      </c>
      <c r="Y2" s="5" t="s">
        <v>10</v>
      </c>
      <c r="Z2" t="s">
        <v>11</v>
      </c>
      <c r="AA2" t="s">
        <v>12</v>
      </c>
      <c r="AB2" t="s">
        <v>13</v>
      </c>
    </row>
    <row r="3" spans="1:24" ht="15.75" thickBot="1">
      <c r="A3" s="1"/>
      <c r="B3" s="1"/>
      <c r="C3" s="1"/>
      <c r="D3" s="1"/>
      <c r="E3" s="10"/>
      <c r="F3" s="1"/>
      <c r="G3" s="1"/>
      <c r="H3" s="1"/>
      <c r="I3" s="1"/>
      <c r="J3" s="1"/>
      <c r="K3" s="1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7"/>
    </row>
    <row r="4" spans="1:26" ht="15.75" thickBot="1">
      <c r="A4" s="9" t="s">
        <v>64</v>
      </c>
      <c r="B4" s="1">
        <v>3.5</v>
      </c>
      <c r="C4" s="1">
        <v>4</v>
      </c>
      <c r="D4" s="1">
        <f>((B4+C4)/2)*0.5</f>
        <v>1.875</v>
      </c>
      <c r="E4" s="10">
        <v>1</v>
      </c>
      <c r="F4" s="1">
        <f>E4*0.1</f>
        <v>0.1</v>
      </c>
      <c r="G4" s="1">
        <v>4</v>
      </c>
      <c r="H4" s="1">
        <v>2.4</v>
      </c>
      <c r="I4" s="1">
        <f>((G4+H4)/2)*0.2</f>
        <v>0.6400000000000001</v>
      </c>
      <c r="J4" s="1">
        <v>3</v>
      </c>
      <c r="K4" s="1">
        <f>J4*0.2</f>
        <v>0.6000000000000001</v>
      </c>
      <c r="L4" s="3">
        <f>D4+F4+I4+K4</f>
        <v>3.2150000000000003</v>
      </c>
      <c r="M4" s="1">
        <v>3.4</v>
      </c>
      <c r="N4" s="1">
        <v>3.9</v>
      </c>
      <c r="O4" s="1">
        <f>((M4+N4)/2)*0.5</f>
        <v>1.825</v>
      </c>
      <c r="P4" s="10">
        <v>4</v>
      </c>
      <c r="Q4" s="1">
        <f>P4*0.1</f>
        <v>0.4</v>
      </c>
      <c r="R4" s="1">
        <v>2.4</v>
      </c>
      <c r="S4" s="1">
        <v>5</v>
      </c>
      <c r="T4" s="1">
        <f>((R4+S4)/2)*0.2</f>
        <v>0.7400000000000001</v>
      </c>
      <c r="U4" s="1">
        <v>3.8</v>
      </c>
      <c r="V4" s="1">
        <f>U4*0.2</f>
        <v>0.76</v>
      </c>
      <c r="W4" s="3">
        <f>O4+Q4+T4+V4</f>
        <v>3.7250000000000005</v>
      </c>
      <c r="X4" s="7">
        <f>(L4+W4)/2</f>
        <v>3.4700000000000006</v>
      </c>
      <c r="Z4" t="s">
        <v>14</v>
      </c>
    </row>
    <row r="5" spans="1:26" ht="15.75" thickBot="1">
      <c r="A5" s="9" t="s">
        <v>64</v>
      </c>
      <c r="B5" s="1">
        <v>1.5</v>
      </c>
      <c r="C5" s="1">
        <v>2</v>
      </c>
      <c r="D5" s="1">
        <f>((B5+C5)/2)*0.5</f>
        <v>0.875</v>
      </c>
      <c r="E5" s="10">
        <v>1.5</v>
      </c>
      <c r="F5" s="1">
        <f aca="true" t="shared" si="0" ref="F5:F17">E5*0.1</f>
        <v>0.15000000000000002</v>
      </c>
      <c r="G5" s="1">
        <v>1</v>
      </c>
      <c r="H5" s="1">
        <v>1</v>
      </c>
      <c r="I5" s="1">
        <f>((G5+H5)/2)*0.2</f>
        <v>0.2</v>
      </c>
      <c r="J5" s="1">
        <v>2</v>
      </c>
      <c r="K5" s="1">
        <f aca="true" t="shared" si="1" ref="K5:K17">J5*0.2</f>
        <v>0.4</v>
      </c>
      <c r="L5" s="3">
        <f aca="true" t="shared" si="2" ref="L5:L17">D5+F5+I5+K5</f>
        <v>1.625</v>
      </c>
      <c r="M5" s="1">
        <v>2.5</v>
      </c>
      <c r="N5" s="1">
        <v>2.4</v>
      </c>
      <c r="O5" s="1">
        <f>((M5+N5)/2)*0.5</f>
        <v>1.225</v>
      </c>
      <c r="P5" s="10">
        <v>2</v>
      </c>
      <c r="Q5" s="1">
        <f>P5*0.1</f>
        <v>0.2</v>
      </c>
      <c r="R5" s="1">
        <v>1</v>
      </c>
      <c r="S5" s="1">
        <v>2.8</v>
      </c>
      <c r="T5" s="1">
        <f>((R5+S5)/2)*0.2</f>
        <v>0.38</v>
      </c>
      <c r="U5" s="1">
        <v>2.5</v>
      </c>
      <c r="V5" s="1">
        <f>U5*0.2</f>
        <v>0.5</v>
      </c>
      <c r="W5" s="3">
        <f>O5+Q5+T5+V5</f>
        <v>2.305</v>
      </c>
      <c r="X5" s="7">
        <f aca="true" t="shared" si="3" ref="X5:X17">(L5+W5)/2</f>
        <v>1.965</v>
      </c>
      <c r="Z5" t="s">
        <v>14</v>
      </c>
    </row>
    <row r="6" spans="1:24" ht="15.75" thickBot="1">
      <c r="A6" s="9" t="s">
        <v>64</v>
      </c>
      <c r="B6" s="1">
        <v>3.4</v>
      </c>
      <c r="C6" s="1">
        <v>4</v>
      </c>
      <c r="D6" s="1">
        <f aca="true" t="shared" si="4" ref="D6:D17">((B6+C6)/2)*0.5</f>
        <v>1.85</v>
      </c>
      <c r="E6" s="10">
        <v>2.5</v>
      </c>
      <c r="F6" s="1">
        <f t="shared" si="0"/>
        <v>0.25</v>
      </c>
      <c r="G6" s="1">
        <v>2</v>
      </c>
      <c r="H6" s="1">
        <v>3</v>
      </c>
      <c r="I6" s="1">
        <f aca="true" t="shared" si="5" ref="I6:I17">((G6+H6)/2)*0.2</f>
        <v>0.5</v>
      </c>
      <c r="J6" s="1">
        <v>3</v>
      </c>
      <c r="K6" s="1">
        <f t="shared" si="1"/>
        <v>0.6000000000000001</v>
      </c>
      <c r="L6" s="3">
        <f t="shared" si="2"/>
        <v>3.2</v>
      </c>
      <c r="M6" s="1">
        <v>3.4</v>
      </c>
      <c r="N6" s="1">
        <v>3.4</v>
      </c>
      <c r="O6" s="1">
        <f>((M6+N6)/2)*0.5</f>
        <v>1.7</v>
      </c>
      <c r="P6" s="10">
        <v>4</v>
      </c>
      <c r="Q6" s="1">
        <f>P6*0.1</f>
        <v>0.4</v>
      </c>
      <c r="R6" s="1">
        <v>2.5</v>
      </c>
      <c r="S6" s="1">
        <v>4.2</v>
      </c>
      <c r="T6" s="1">
        <f>((R6+S6)/2)*0.2</f>
        <v>0.67</v>
      </c>
      <c r="U6" s="1">
        <v>3.4</v>
      </c>
      <c r="V6" s="1">
        <f>U6*0.2</f>
        <v>0.68</v>
      </c>
      <c r="W6" s="3">
        <f>O6+Q6+T6+V6</f>
        <v>3.45</v>
      </c>
      <c r="X6" s="7">
        <f t="shared" si="3"/>
        <v>3.325</v>
      </c>
    </row>
    <row r="7" spans="1:26" ht="15.75" thickBot="1">
      <c r="A7" s="9" t="s">
        <v>64</v>
      </c>
      <c r="B7" s="12">
        <v>0</v>
      </c>
      <c r="C7" s="1">
        <v>0</v>
      </c>
      <c r="D7" s="1">
        <f>((B7+C7)/2)*0.5</f>
        <v>0</v>
      </c>
      <c r="E7" s="10">
        <v>0</v>
      </c>
      <c r="F7" s="1">
        <f>E7*0.1</f>
        <v>0</v>
      </c>
      <c r="G7" s="1">
        <v>0</v>
      </c>
      <c r="H7" s="1">
        <v>0</v>
      </c>
      <c r="I7" s="1">
        <f>((G7+H7)/2)*0.2</f>
        <v>0</v>
      </c>
      <c r="J7" s="1">
        <v>0</v>
      </c>
      <c r="K7" s="1">
        <v>0</v>
      </c>
      <c r="L7" s="3">
        <f>D7+F7+I7+K7</f>
        <v>0</v>
      </c>
      <c r="M7" s="12">
        <v>0</v>
      </c>
      <c r="N7" s="1">
        <v>0</v>
      </c>
      <c r="O7" s="1">
        <f>((M7+N7)/2)*0.5</f>
        <v>0</v>
      </c>
      <c r="P7" s="10">
        <v>0</v>
      </c>
      <c r="Q7" s="1">
        <f>P7*0.1</f>
        <v>0</v>
      </c>
      <c r="R7" s="1">
        <v>0</v>
      </c>
      <c r="S7" s="1">
        <v>0</v>
      </c>
      <c r="T7" s="1">
        <f>((R7+S7)/2)*0.2</f>
        <v>0</v>
      </c>
      <c r="U7" s="1">
        <v>0</v>
      </c>
      <c r="V7" s="1">
        <v>0</v>
      </c>
      <c r="W7" s="3">
        <f>O7+Q7+T7+V7</f>
        <v>0</v>
      </c>
      <c r="X7" s="7">
        <f>(L7+W7)/2</f>
        <v>0</v>
      </c>
      <c r="Z7" t="s">
        <v>14</v>
      </c>
    </row>
    <row r="8" spans="1:24" ht="15.75" thickBot="1">
      <c r="A8" s="9" t="s">
        <v>64</v>
      </c>
      <c r="B8" s="1">
        <v>4.3</v>
      </c>
      <c r="C8" s="1">
        <v>5</v>
      </c>
      <c r="D8" s="1">
        <f t="shared" si="4"/>
        <v>2.325</v>
      </c>
      <c r="E8" s="10">
        <v>4.3</v>
      </c>
      <c r="F8" s="1">
        <f t="shared" si="0"/>
        <v>0.43</v>
      </c>
      <c r="G8" s="1">
        <v>3.3</v>
      </c>
      <c r="H8" s="1">
        <v>4.6</v>
      </c>
      <c r="I8" s="1">
        <f t="shared" si="5"/>
        <v>0.79</v>
      </c>
      <c r="J8" s="1">
        <v>3.4</v>
      </c>
      <c r="K8" s="1">
        <f t="shared" si="1"/>
        <v>0.68</v>
      </c>
      <c r="L8" s="3">
        <f t="shared" si="2"/>
        <v>4.2250000000000005</v>
      </c>
      <c r="M8" s="1">
        <v>4.2</v>
      </c>
      <c r="N8" s="1">
        <v>3.4</v>
      </c>
      <c r="O8" s="1">
        <f aca="true" t="shared" si="6" ref="O8:O17">((M8+N8)/2)*0.5</f>
        <v>1.9</v>
      </c>
      <c r="P8" s="10">
        <v>2</v>
      </c>
      <c r="Q8" s="1">
        <f aca="true" t="shared" si="7" ref="Q8:Q17">P8*0.1</f>
        <v>0.2</v>
      </c>
      <c r="R8" s="1">
        <v>4.5</v>
      </c>
      <c r="S8" s="1">
        <v>4</v>
      </c>
      <c r="T8" s="1">
        <f aca="true" t="shared" si="8" ref="T8:T17">((R8+S8)/2)*0.2</f>
        <v>0.8500000000000001</v>
      </c>
      <c r="U8" s="1">
        <v>4.2</v>
      </c>
      <c r="V8" s="1">
        <f aca="true" t="shared" si="9" ref="V8:V17">U8*0.2</f>
        <v>0.8400000000000001</v>
      </c>
      <c r="W8" s="3">
        <f aca="true" t="shared" si="10" ref="W8:W17">O8+Q8+T8+V8</f>
        <v>3.79</v>
      </c>
      <c r="X8" s="7">
        <f t="shared" si="3"/>
        <v>4.0075</v>
      </c>
    </row>
    <row r="9" spans="1:26" ht="15.75" thickBot="1">
      <c r="A9" s="9" t="s">
        <v>64</v>
      </c>
      <c r="B9" s="1">
        <v>2.4</v>
      </c>
      <c r="C9" s="1">
        <v>2</v>
      </c>
      <c r="D9" s="1">
        <f t="shared" si="4"/>
        <v>1.1</v>
      </c>
      <c r="E9" s="10">
        <v>1.5</v>
      </c>
      <c r="F9" s="1">
        <f t="shared" si="0"/>
        <v>0.15000000000000002</v>
      </c>
      <c r="G9" s="1">
        <v>1.5</v>
      </c>
      <c r="H9" s="1">
        <v>1.4</v>
      </c>
      <c r="I9" s="1">
        <f t="shared" si="5"/>
        <v>0.29</v>
      </c>
      <c r="J9" s="1">
        <v>2</v>
      </c>
      <c r="K9" s="1">
        <f t="shared" si="1"/>
        <v>0.4</v>
      </c>
      <c r="L9" s="3">
        <f t="shared" si="2"/>
        <v>1.94</v>
      </c>
      <c r="M9" s="1">
        <v>2.4</v>
      </c>
      <c r="N9" s="1">
        <v>2.4</v>
      </c>
      <c r="O9" s="1">
        <f t="shared" si="6"/>
        <v>1.2</v>
      </c>
      <c r="P9" s="10">
        <v>2</v>
      </c>
      <c r="Q9" s="1">
        <f t="shared" si="7"/>
        <v>0.2</v>
      </c>
      <c r="R9" s="1">
        <v>1.5</v>
      </c>
      <c r="S9" s="1">
        <v>1.4</v>
      </c>
      <c r="T9" s="1">
        <f t="shared" si="8"/>
        <v>0.29</v>
      </c>
      <c r="U9" s="1">
        <v>2.4</v>
      </c>
      <c r="V9" s="1">
        <f t="shared" si="9"/>
        <v>0.48</v>
      </c>
      <c r="W9" s="3">
        <f t="shared" si="10"/>
        <v>2.17</v>
      </c>
      <c r="X9" s="7">
        <f t="shared" si="3"/>
        <v>2.0549999999999997</v>
      </c>
      <c r="Z9" t="s">
        <v>14</v>
      </c>
    </row>
    <row r="10" spans="1:24" ht="15.75" thickBot="1">
      <c r="A10" s="9" t="s">
        <v>64</v>
      </c>
      <c r="B10" s="1">
        <v>1.4</v>
      </c>
      <c r="C10" s="1">
        <v>2</v>
      </c>
      <c r="D10" s="1">
        <f t="shared" si="4"/>
        <v>0.85</v>
      </c>
      <c r="E10" s="10">
        <v>1.4</v>
      </c>
      <c r="F10" s="1">
        <f t="shared" si="0"/>
        <v>0.13999999999999999</v>
      </c>
      <c r="G10" s="1">
        <v>1</v>
      </c>
      <c r="H10" s="1">
        <v>1</v>
      </c>
      <c r="I10" s="1">
        <f t="shared" si="5"/>
        <v>0.2</v>
      </c>
      <c r="J10" s="1">
        <v>2</v>
      </c>
      <c r="K10" s="1">
        <f t="shared" si="1"/>
        <v>0.4</v>
      </c>
      <c r="L10" s="3">
        <f t="shared" si="2"/>
        <v>1.5899999999999999</v>
      </c>
      <c r="M10" s="1">
        <v>1.5</v>
      </c>
      <c r="N10" s="1">
        <v>1.4</v>
      </c>
      <c r="O10" s="1">
        <f t="shared" si="6"/>
        <v>0.725</v>
      </c>
      <c r="P10" s="10">
        <v>1</v>
      </c>
      <c r="Q10" s="1">
        <f t="shared" si="7"/>
        <v>0.1</v>
      </c>
      <c r="R10" s="1">
        <v>1</v>
      </c>
      <c r="S10" s="1">
        <v>1.4</v>
      </c>
      <c r="T10" s="1">
        <f t="shared" si="8"/>
        <v>0.24</v>
      </c>
      <c r="U10" s="1">
        <v>2</v>
      </c>
      <c r="V10" s="1">
        <f t="shared" si="9"/>
        <v>0.4</v>
      </c>
      <c r="W10" s="3">
        <f t="shared" si="10"/>
        <v>1.4649999999999999</v>
      </c>
      <c r="X10" s="7">
        <f t="shared" si="3"/>
        <v>1.5274999999999999</v>
      </c>
    </row>
    <row r="11" spans="1:26" ht="15.75" thickBot="1">
      <c r="A11" s="9" t="s">
        <v>64</v>
      </c>
      <c r="B11" s="1">
        <v>2</v>
      </c>
      <c r="C11" s="1">
        <v>3</v>
      </c>
      <c r="D11" s="1">
        <f t="shared" si="4"/>
        <v>1.25</v>
      </c>
      <c r="E11" s="10">
        <v>3</v>
      </c>
      <c r="F11" s="1">
        <f t="shared" si="0"/>
        <v>0.30000000000000004</v>
      </c>
      <c r="G11" s="1">
        <v>1</v>
      </c>
      <c r="H11" s="1">
        <v>1.4</v>
      </c>
      <c r="I11" s="1">
        <f t="shared" si="5"/>
        <v>0.24</v>
      </c>
      <c r="J11" s="1">
        <v>1.5</v>
      </c>
      <c r="K11" s="1">
        <f t="shared" si="1"/>
        <v>0.30000000000000004</v>
      </c>
      <c r="L11" s="3">
        <f t="shared" si="2"/>
        <v>2.09</v>
      </c>
      <c r="M11" s="1">
        <v>3</v>
      </c>
      <c r="N11" s="1">
        <v>2.5</v>
      </c>
      <c r="O11" s="1">
        <f t="shared" si="6"/>
        <v>1.375</v>
      </c>
      <c r="P11" s="10">
        <v>2</v>
      </c>
      <c r="Q11" s="1">
        <f t="shared" si="7"/>
        <v>0.2</v>
      </c>
      <c r="R11" s="1">
        <v>1.5</v>
      </c>
      <c r="S11" s="1">
        <v>3</v>
      </c>
      <c r="T11" s="1">
        <f t="shared" si="8"/>
        <v>0.45</v>
      </c>
      <c r="U11" s="1">
        <v>1.5</v>
      </c>
      <c r="V11" s="1">
        <f t="shared" si="9"/>
        <v>0.30000000000000004</v>
      </c>
      <c r="W11" s="3">
        <f t="shared" si="10"/>
        <v>2.325</v>
      </c>
      <c r="X11" s="7">
        <f t="shared" si="3"/>
        <v>2.2075</v>
      </c>
      <c r="Z11" t="s">
        <v>14</v>
      </c>
    </row>
    <row r="12" spans="1:26" ht="15.75" thickBot="1">
      <c r="A12" s="9" t="s">
        <v>64</v>
      </c>
      <c r="B12" s="1">
        <v>2.5</v>
      </c>
      <c r="C12" s="1">
        <v>3</v>
      </c>
      <c r="D12" s="1">
        <f t="shared" si="4"/>
        <v>1.375</v>
      </c>
      <c r="E12" s="10">
        <v>4.3</v>
      </c>
      <c r="F12" s="1">
        <f t="shared" si="0"/>
        <v>0.43</v>
      </c>
      <c r="G12" s="1">
        <v>3</v>
      </c>
      <c r="H12" s="1">
        <v>3.4</v>
      </c>
      <c r="I12" s="1">
        <f t="shared" si="5"/>
        <v>0.6400000000000001</v>
      </c>
      <c r="J12" s="1">
        <v>2.4</v>
      </c>
      <c r="K12" s="1">
        <f t="shared" si="1"/>
        <v>0.48</v>
      </c>
      <c r="L12" s="3">
        <f t="shared" si="2"/>
        <v>2.9250000000000003</v>
      </c>
      <c r="M12" s="1">
        <v>3.5</v>
      </c>
      <c r="N12" s="1">
        <v>4</v>
      </c>
      <c r="O12" s="1">
        <f t="shared" si="6"/>
        <v>1.875</v>
      </c>
      <c r="P12" s="10">
        <v>4</v>
      </c>
      <c r="Q12" s="1">
        <f t="shared" si="7"/>
        <v>0.4</v>
      </c>
      <c r="R12" s="1">
        <v>5</v>
      </c>
      <c r="S12" s="1">
        <v>5</v>
      </c>
      <c r="T12" s="1">
        <f t="shared" si="8"/>
        <v>1</v>
      </c>
      <c r="U12" s="1">
        <v>2.4</v>
      </c>
      <c r="V12" s="1">
        <f t="shared" si="9"/>
        <v>0.48</v>
      </c>
      <c r="W12" s="3">
        <f t="shared" si="10"/>
        <v>3.755</v>
      </c>
      <c r="X12" s="7">
        <f t="shared" si="3"/>
        <v>3.34</v>
      </c>
      <c r="Z12" t="s">
        <v>14</v>
      </c>
    </row>
    <row r="13" spans="1:24" ht="15.75" thickBot="1">
      <c r="A13" s="9" t="s">
        <v>64</v>
      </c>
      <c r="B13" s="1">
        <v>3.3</v>
      </c>
      <c r="C13" s="1">
        <v>3</v>
      </c>
      <c r="D13" s="1">
        <f t="shared" si="4"/>
        <v>1.575</v>
      </c>
      <c r="E13" s="10">
        <v>1</v>
      </c>
      <c r="F13" s="1">
        <f t="shared" si="0"/>
        <v>0.1</v>
      </c>
      <c r="G13" s="1">
        <v>2.4</v>
      </c>
      <c r="H13" s="1">
        <v>2</v>
      </c>
      <c r="I13" s="1">
        <f t="shared" si="5"/>
        <v>0.44000000000000006</v>
      </c>
      <c r="J13" s="1">
        <v>2</v>
      </c>
      <c r="K13" s="1">
        <f t="shared" si="1"/>
        <v>0.4</v>
      </c>
      <c r="L13" s="3">
        <f t="shared" si="2"/>
        <v>2.515</v>
      </c>
      <c r="M13" s="1">
        <v>3</v>
      </c>
      <c r="N13" s="1">
        <v>2.4</v>
      </c>
      <c r="O13" s="1">
        <f t="shared" si="6"/>
        <v>1.35</v>
      </c>
      <c r="P13" s="10">
        <v>2</v>
      </c>
      <c r="Q13" s="1">
        <f t="shared" si="7"/>
        <v>0.2</v>
      </c>
      <c r="R13" s="1">
        <v>2.3</v>
      </c>
      <c r="S13" s="1">
        <v>3.4</v>
      </c>
      <c r="T13" s="1">
        <f t="shared" si="8"/>
        <v>0.57</v>
      </c>
      <c r="U13" s="1">
        <v>2</v>
      </c>
      <c r="V13" s="1">
        <f t="shared" si="9"/>
        <v>0.4</v>
      </c>
      <c r="W13" s="3">
        <f t="shared" si="10"/>
        <v>2.52</v>
      </c>
      <c r="X13" s="7">
        <f t="shared" si="3"/>
        <v>2.5175</v>
      </c>
    </row>
    <row r="14" spans="1:24" ht="15.75" thickBot="1">
      <c r="A14" s="9" t="s">
        <v>64</v>
      </c>
      <c r="B14" s="1">
        <v>2.5</v>
      </c>
      <c r="C14" s="1">
        <v>2.5</v>
      </c>
      <c r="D14" s="1">
        <f t="shared" si="4"/>
        <v>1.25</v>
      </c>
      <c r="E14" s="10">
        <v>1</v>
      </c>
      <c r="F14" s="1">
        <f t="shared" si="0"/>
        <v>0.1</v>
      </c>
      <c r="G14" s="1">
        <v>1.5</v>
      </c>
      <c r="H14" s="1">
        <v>2.4</v>
      </c>
      <c r="I14" s="1">
        <f t="shared" si="5"/>
        <v>0.39</v>
      </c>
      <c r="J14" s="1">
        <v>2</v>
      </c>
      <c r="K14" s="1">
        <f t="shared" si="1"/>
        <v>0.4</v>
      </c>
      <c r="L14" s="3">
        <f t="shared" si="2"/>
        <v>2.14</v>
      </c>
      <c r="M14" s="1">
        <v>2</v>
      </c>
      <c r="N14" s="1">
        <v>2.4</v>
      </c>
      <c r="O14" s="1">
        <f t="shared" si="6"/>
        <v>1.1</v>
      </c>
      <c r="P14" s="10">
        <v>2</v>
      </c>
      <c r="Q14" s="1">
        <f t="shared" si="7"/>
        <v>0.2</v>
      </c>
      <c r="R14" s="1">
        <v>2.4</v>
      </c>
      <c r="S14" s="1">
        <v>1.5</v>
      </c>
      <c r="T14" s="1">
        <f t="shared" si="8"/>
        <v>0.39</v>
      </c>
      <c r="U14" s="1">
        <v>2</v>
      </c>
      <c r="V14" s="1">
        <f t="shared" si="9"/>
        <v>0.4</v>
      </c>
      <c r="W14" s="3">
        <f t="shared" si="10"/>
        <v>2.09</v>
      </c>
      <c r="X14" s="7">
        <f t="shared" si="3"/>
        <v>2.115</v>
      </c>
    </row>
    <row r="15" spans="1:26" ht="15.75" thickBot="1">
      <c r="A15" s="9" t="s">
        <v>64</v>
      </c>
      <c r="B15" s="1">
        <v>2</v>
      </c>
      <c r="C15" s="1">
        <v>2</v>
      </c>
      <c r="D15" s="1">
        <f t="shared" si="4"/>
        <v>1</v>
      </c>
      <c r="E15" s="10">
        <v>2.4</v>
      </c>
      <c r="F15" s="1">
        <f t="shared" si="0"/>
        <v>0.24</v>
      </c>
      <c r="G15" s="1">
        <v>1</v>
      </c>
      <c r="H15" s="1">
        <v>1</v>
      </c>
      <c r="I15" s="1">
        <f t="shared" si="5"/>
        <v>0.2</v>
      </c>
      <c r="J15" s="1">
        <v>2.4</v>
      </c>
      <c r="K15" s="1">
        <f t="shared" si="1"/>
        <v>0.48</v>
      </c>
      <c r="L15" s="3">
        <f t="shared" si="2"/>
        <v>1.92</v>
      </c>
      <c r="M15" s="1">
        <v>2</v>
      </c>
      <c r="N15" s="1">
        <v>2</v>
      </c>
      <c r="O15" s="1">
        <f t="shared" si="6"/>
        <v>1</v>
      </c>
      <c r="P15" s="10">
        <v>2</v>
      </c>
      <c r="Q15" s="1">
        <f t="shared" si="7"/>
        <v>0.2</v>
      </c>
      <c r="R15" s="1">
        <v>1</v>
      </c>
      <c r="S15" s="1">
        <v>3</v>
      </c>
      <c r="T15" s="1">
        <f t="shared" si="8"/>
        <v>0.4</v>
      </c>
      <c r="U15" s="1">
        <v>2.4</v>
      </c>
      <c r="V15" s="1">
        <f t="shared" si="9"/>
        <v>0.48</v>
      </c>
      <c r="W15" s="3">
        <f t="shared" si="10"/>
        <v>2.08</v>
      </c>
      <c r="X15" s="7">
        <f t="shared" si="3"/>
        <v>2</v>
      </c>
      <c r="Z15" t="s">
        <v>14</v>
      </c>
    </row>
    <row r="16" spans="1:24" ht="15.75" thickBot="1">
      <c r="A16" s="9" t="s">
        <v>64</v>
      </c>
      <c r="B16" s="1">
        <v>3.4</v>
      </c>
      <c r="C16" s="1">
        <v>2.5</v>
      </c>
      <c r="D16" s="1">
        <f t="shared" si="4"/>
        <v>1.475</v>
      </c>
      <c r="E16" s="10">
        <v>1</v>
      </c>
      <c r="F16" s="1">
        <f t="shared" si="0"/>
        <v>0.1</v>
      </c>
      <c r="G16" s="1">
        <v>1</v>
      </c>
      <c r="H16" s="1">
        <v>2</v>
      </c>
      <c r="I16" s="1">
        <f t="shared" si="5"/>
        <v>0.30000000000000004</v>
      </c>
      <c r="J16" s="1">
        <v>2</v>
      </c>
      <c r="K16" s="1">
        <f t="shared" si="1"/>
        <v>0.4</v>
      </c>
      <c r="L16" s="3">
        <f t="shared" si="2"/>
        <v>2.2750000000000004</v>
      </c>
      <c r="M16" s="1">
        <v>2.4</v>
      </c>
      <c r="N16" s="1">
        <v>2.2</v>
      </c>
      <c r="O16" s="1">
        <f t="shared" si="6"/>
        <v>1.15</v>
      </c>
      <c r="P16" s="10">
        <v>1</v>
      </c>
      <c r="Q16" s="1">
        <f t="shared" si="7"/>
        <v>0.1</v>
      </c>
      <c r="R16" s="1">
        <v>1.6</v>
      </c>
      <c r="S16" s="1">
        <v>2.1</v>
      </c>
      <c r="T16" s="1">
        <f t="shared" si="8"/>
        <v>0.37000000000000005</v>
      </c>
      <c r="U16" s="1">
        <v>2</v>
      </c>
      <c r="V16" s="1">
        <f t="shared" si="9"/>
        <v>0.4</v>
      </c>
      <c r="W16" s="3">
        <f t="shared" si="10"/>
        <v>2.02</v>
      </c>
      <c r="X16" s="7">
        <f t="shared" si="3"/>
        <v>2.1475</v>
      </c>
    </row>
    <row r="17" spans="1:24" ht="15.75" thickBot="1">
      <c r="A17" s="9" t="s">
        <v>64</v>
      </c>
      <c r="B17" s="1">
        <v>3.4</v>
      </c>
      <c r="C17" s="1">
        <v>3</v>
      </c>
      <c r="D17" s="1">
        <f t="shared" si="4"/>
        <v>1.6</v>
      </c>
      <c r="E17" s="10">
        <v>1.5</v>
      </c>
      <c r="F17" s="1">
        <f t="shared" si="0"/>
        <v>0.15000000000000002</v>
      </c>
      <c r="G17" s="1">
        <v>2.5</v>
      </c>
      <c r="H17" s="1">
        <v>1</v>
      </c>
      <c r="I17" s="1">
        <f t="shared" si="5"/>
        <v>0.35000000000000003</v>
      </c>
      <c r="J17" s="1">
        <v>1.8</v>
      </c>
      <c r="K17" s="1">
        <f t="shared" si="1"/>
        <v>0.36000000000000004</v>
      </c>
      <c r="L17" s="3">
        <f t="shared" si="2"/>
        <v>2.46</v>
      </c>
      <c r="M17" s="1">
        <v>3.4</v>
      </c>
      <c r="N17" s="1">
        <v>3.4</v>
      </c>
      <c r="O17" s="1">
        <f t="shared" si="6"/>
        <v>1.7</v>
      </c>
      <c r="P17" s="10">
        <v>2</v>
      </c>
      <c r="Q17" s="1">
        <f t="shared" si="7"/>
        <v>0.2</v>
      </c>
      <c r="R17" s="1">
        <v>1</v>
      </c>
      <c r="S17" s="1">
        <v>4.6</v>
      </c>
      <c r="T17" s="1">
        <f t="shared" si="8"/>
        <v>0.5599999999999999</v>
      </c>
      <c r="U17" s="1">
        <v>1.8</v>
      </c>
      <c r="V17" s="1">
        <f t="shared" si="9"/>
        <v>0.36000000000000004</v>
      </c>
      <c r="W17" s="3">
        <f t="shared" si="10"/>
        <v>2.82</v>
      </c>
      <c r="X17" s="7">
        <f t="shared" si="3"/>
        <v>2.6399999999999997</v>
      </c>
    </row>
    <row r="18" spans="1:24" ht="15">
      <c r="A18" s="1"/>
      <c r="B18" s="1"/>
      <c r="C18" s="1"/>
      <c r="D18" s="1"/>
      <c r="E18" s="10"/>
      <c r="F18" s="1"/>
      <c r="G18" s="1"/>
      <c r="H18" s="1"/>
      <c r="I18" s="1"/>
      <c r="J18" s="1"/>
      <c r="K18" s="1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3"/>
      <c r="X18" s="7"/>
    </row>
    <row r="19" spans="1:24" ht="15">
      <c r="A19" s="1"/>
      <c r="B19" s="1"/>
      <c r="C19" s="1"/>
      <c r="D19" s="1"/>
      <c r="E19" s="10"/>
      <c r="F19" s="1"/>
      <c r="G19" s="1"/>
      <c r="H19" s="1"/>
      <c r="I19" s="1"/>
      <c r="J19" s="1"/>
      <c r="K19" s="1"/>
      <c r="L19" s="3"/>
      <c r="M19" s="1"/>
      <c r="N19" s="1"/>
      <c r="O19" s="1"/>
      <c r="P19" s="1"/>
      <c r="Q19" s="1"/>
      <c r="R19" s="1"/>
      <c r="S19" s="1"/>
      <c r="T19" s="1"/>
      <c r="U19" s="1"/>
      <c r="V19" s="1"/>
      <c r="W19" s="3"/>
      <c r="X19" s="7"/>
    </row>
    <row r="20" spans="1:24" ht="15">
      <c r="A20" s="1"/>
      <c r="B20" s="1"/>
      <c r="C20" s="1"/>
      <c r="D20" s="1"/>
      <c r="E20" s="10"/>
      <c r="F20" s="1"/>
      <c r="G20" s="1"/>
      <c r="H20" s="1"/>
      <c r="I20" s="1"/>
      <c r="J20" s="1"/>
      <c r="K20" s="1"/>
      <c r="L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3"/>
      <c r="X20" s="7"/>
    </row>
    <row r="21" spans="1:24" ht="15">
      <c r="A21" s="1"/>
      <c r="B21" s="1"/>
      <c r="C21" s="1"/>
      <c r="D21" s="1"/>
      <c r="E21" s="10"/>
      <c r="F21" s="1"/>
      <c r="G21" s="1"/>
      <c r="H21" s="1"/>
      <c r="I21" s="1"/>
      <c r="J21" s="1"/>
      <c r="K21" s="1"/>
      <c r="L21" s="3"/>
      <c r="M21" s="1"/>
      <c r="N21" s="1"/>
      <c r="O21" s="1"/>
      <c r="P21" s="1"/>
      <c r="Q21" s="1"/>
      <c r="R21" s="1"/>
      <c r="S21" s="1"/>
      <c r="T21" s="1"/>
      <c r="U21" s="1"/>
      <c r="V21" s="1"/>
      <c r="W21" s="3"/>
      <c r="X21" s="7"/>
    </row>
    <row r="22" spans="1:26" ht="15">
      <c r="A22" s="1"/>
      <c r="B22" s="1"/>
      <c r="C22" s="1"/>
      <c r="D22" s="1"/>
      <c r="E22" s="10"/>
      <c r="F22" s="1"/>
      <c r="G22" s="1"/>
      <c r="H22" s="1"/>
      <c r="I22" s="1"/>
      <c r="J22" s="1"/>
      <c r="K22" s="1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3"/>
      <c r="X22" s="7"/>
      <c r="Z22" t="s">
        <v>14</v>
      </c>
    </row>
    <row r="23" spans="1:26" ht="15">
      <c r="A23" s="1"/>
      <c r="B23" s="1"/>
      <c r="C23" s="1"/>
      <c r="D23" s="1"/>
      <c r="E23" s="10"/>
      <c r="F23" s="1"/>
      <c r="G23" s="1"/>
      <c r="H23" s="1"/>
      <c r="I23" s="1"/>
      <c r="J23" s="1"/>
      <c r="K23" s="1"/>
      <c r="L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3"/>
      <c r="X23" s="7"/>
      <c r="Z23" t="s">
        <v>14</v>
      </c>
    </row>
    <row r="24" spans="1:24" ht="15">
      <c r="A24" s="1"/>
      <c r="B24" s="1"/>
      <c r="C24" s="1"/>
      <c r="D24" s="1"/>
      <c r="E24" s="10"/>
      <c r="F24" s="1"/>
      <c r="G24" s="1"/>
      <c r="H24" s="1"/>
      <c r="I24" s="1"/>
      <c r="J24" s="1"/>
      <c r="K24" s="1"/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3"/>
      <c r="X24" s="7"/>
    </row>
    <row r="25" spans="1:24" ht="15">
      <c r="A25" s="1"/>
      <c r="B25" s="1"/>
      <c r="C25" s="1"/>
      <c r="D25" s="1"/>
      <c r="E25" s="10"/>
      <c r="F25" s="1"/>
      <c r="G25" s="1"/>
      <c r="H25" s="1"/>
      <c r="I25" s="1"/>
      <c r="J25" s="1"/>
      <c r="K25" s="1"/>
      <c r="L25" s="3"/>
      <c r="M25" s="1"/>
      <c r="N25" s="1"/>
      <c r="O25" s="1"/>
      <c r="P25" s="1"/>
      <c r="Q25" s="1"/>
      <c r="R25" s="1"/>
      <c r="S25" s="1"/>
      <c r="T25" s="1"/>
      <c r="U25" s="1"/>
      <c r="V25" s="3"/>
      <c r="W25" s="4"/>
      <c r="X25" s="8"/>
    </row>
    <row r="26" spans="1:24" ht="15">
      <c r="A26" s="1"/>
      <c r="B26" s="1"/>
      <c r="C26" s="1"/>
      <c r="D26" s="1"/>
      <c r="E26" s="10"/>
      <c r="F26" s="1"/>
      <c r="G26" s="1"/>
      <c r="H26" s="1"/>
      <c r="I26" s="1"/>
      <c r="J26" s="1"/>
      <c r="K26" s="1"/>
      <c r="L26" s="3"/>
      <c r="M26" s="1"/>
      <c r="N26" s="1"/>
      <c r="O26" s="1"/>
      <c r="P26" s="1"/>
      <c r="Q26" s="1"/>
      <c r="R26" s="1"/>
      <c r="S26" s="1"/>
      <c r="T26" s="1"/>
      <c r="U26" s="1"/>
      <c r="V26" s="3"/>
      <c r="W26" s="4"/>
      <c r="X26" s="8"/>
    </row>
    <row r="27" spans="1:24" ht="15">
      <c r="A27" s="1" t="s">
        <v>15</v>
      </c>
      <c r="B27" s="1"/>
      <c r="C27" s="1"/>
      <c r="D27" s="1"/>
      <c r="E27" s="10"/>
      <c r="F27" s="1"/>
      <c r="G27" s="1"/>
      <c r="H27" s="1"/>
      <c r="I27" s="1"/>
      <c r="J27" s="1"/>
      <c r="K27" s="1"/>
      <c r="L27" s="3"/>
      <c r="M27" s="1"/>
      <c r="N27" s="1"/>
      <c r="O27" s="1"/>
      <c r="P27" s="1"/>
      <c r="Q27" s="1"/>
      <c r="R27" s="1"/>
      <c r="S27" s="1"/>
      <c r="T27" s="1"/>
      <c r="U27" s="1"/>
      <c r="V27" s="3"/>
      <c r="W27" s="4"/>
      <c r="X27" s="8"/>
    </row>
    <row r="28" spans="1:24" ht="15">
      <c r="A28" s="1"/>
      <c r="B28" s="1"/>
      <c r="C28" s="1"/>
      <c r="D28" s="1"/>
      <c r="E28" s="10"/>
      <c r="F28" s="1"/>
      <c r="G28" s="1"/>
      <c r="H28" s="1"/>
      <c r="I28" s="1"/>
      <c r="J28" s="1"/>
      <c r="K28" s="1"/>
      <c r="L28" s="3"/>
      <c r="M28" s="1"/>
      <c r="N28" s="1"/>
      <c r="O28" s="1"/>
      <c r="P28" s="1"/>
      <c r="Q28" s="1"/>
      <c r="R28" s="1"/>
      <c r="S28" s="1"/>
      <c r="T28" s="1"/>
      <c r="U28" s="1"/>
      <c r="V28" s="3"/>
      <c r="W28" s="4"/>
      <c r="X28" s="8"/>
    </row>
    <row r="29" ht="15">
      <c r="B29" t="s">
        <v>16</v>
      </c>
    </row>
  </sheetData>
  <sheetProtection/>
  <printOptions/>
  <pageMargins left="0.6993055555555555" right="0.6993055555555555" top="0.7868055555555555" bottom="0.786805555555555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M10" sqref="M10"/>
    </sheetView>
  </sheetViews>
  <sheetFormatPr defaultColWidth="11.421875" defaultRowHeight="15"/>
  <sheetData>
    <row r="1" spans="1:11" ht="16.5" thickTop="1">
      <c r="A1" s="102" t="s">
        <v>58</v>
      </c>
      <c r="B1" s="103"/>
      <c r="C1" s="13" t="s">
        <v>17</v>
      </c>
      <c r="D1" s="14"/>
      <c r="E1" s="15"/>
      <c r="F1" s="16"/>
      <c r="G1" s="17"/>
      <c r="H1" s="18"/>
      <c r="I1" s="19"/>
      <c r="J1" s="20" t="s">
        <v>18</v>
      </c>
      <c r="K1" s="21" t="s">
        <v>19</v>
      </c>
    </row>
    <row r="2" spans="1:11" ht="15">
      <c r="A2" s="22"/>
      <c r="B2" s="23"/>
      <c r="C2" s="24"/>
      <c r="D2" s="25" t="s">
        <v>20</v>
      </c>
      <c r="E2" s="26"/>
      <c r="F2" s="27" t="s">
        <v>19</v>
      </c>
      <c r="G2" s="28" t="s">
        <v>21</v>
      </c>
      <c r="H2" s="29" t="s">
        <v>22</v>
      </c>
      <c r="I2" s="30" t="s">
        <v>23</v>
      </c>
      <c r="J2" s="31" t="s">
        <v>24</v>
      </c>
      <c r="K2" s="32" t="s">
        <v>25</v>
      </c>
    </row>
    <row r="3" spans="1:11" ht="15.75" thickBot="1">
      <c r="A3" s="33" t="s">
        <v>26</v>
      </c>
      <c r="B3" s="34"/>
      <c r="C3" s="35"/>
      <c r="D3" s="36"/>
      <c r="E3" s="37" t="s">
        <v>27</v>
      </c>
      <c r="F3" s="38"/>
      <c r="G3" s="39"/>
      <c r="H3" s="40" t="s">
        <v>28</v>
      </c>
      <c r="I3" s="41"/>
      <c r="J3" s="42" t="s">
        <v>29</v>
      </c>
      <c r="K3" s="43" t="s">
        <v>29</v>
      </c>
    </row>
    <row r="4" spans="1:11" ht="15">
      <c r="A4" s="44" t="s">
        <v>59</v>
      </c>
      <c r="B4" s="45">
        <v>0.2</v>
      </c>
      <c r="C4" s="24" t="s">
        <v>30</v>
      </c>
      <c r="D4" s="46">
        <v>2</v>
      </c>
      <c r="E4" s="26" t="s">
        <v>31</v>
      </c>
      <c r="F4" s="27">
        <v>1</v>
      </c>
      <c r="G4" s="28"/>
      <c r="H4" s="47"/>
      <c r="I4" s="30"/>
      <c r="J4" s="31"/>
      <c r="K4" s="32"/>
    </row>
    <row r="5" spans="1:11" ht="15">
      <c r="A5" s="74" t="s">
        <v>60</v>
      </c>
      <c r="B5" s="23"/>
      <c r="C5" s="24" t="s">
        <v>32</v>
      </c>
      <c r="D5" s="46">
        <v>2</v>
      </c>
      <c r="E5" s="26" t="s">
        <v>31</v>
      </c>
      <c r="F5" s="27">
        <v>1</v>
      </c>
      <c r="G5" s="28"/>
      <c r="H5" s="47"/>
      <c r="I5" s="30"/>
      <c r="J5" s="31"/>
      <c r="K5" s="32"/>
    </row>
    <row r="6" spans="1:11" ht="15">
      <c r="A6" s="22"/>
      <c r="B6" s="48"/>
      <c r="C6" s="49"/>
      <c r="D6" s="50">
        <v>2</v>
      </c>
      <c r="E6" s="51" t="s">
        <v>31</v>
      </c>
      <c r="F6" s="52">
        <v>1</v>
      </c>
      <c r="G6" s="53">
        <f>IF(H6&lt;&gt;0,((1*D4)+(1*D5)+(1*D6))/H6,)</f>
        <v>2</v>
      </c>
      <c r="H6" s="54">
        <f>COUNTIF(D4:D6,"&gt;0")</f>
        <v>3</v>
      </c>
      <c r="I6" s="49" t="str">
        <f>IF(H6&gt;0,"1")</f>
        <v>1</v>
      </c>
      <c r="J6" s="31"/>
      <c r="K6" s="32"/>
    </row>
    <row r="7" spans="1:11" ht="15">
      <c r="A7" s="44"/>
      <c r="B7" s="45">
        <v>0.2</v>
      </c>
      <c r="C7" s="24" t="s">
        <v>33</v>
      </c>
      <c r="D7" s="46">
        <v>2</v>
      </c>
      <c r="E7" s="26" t="s">
        <v>31</v>
      </c>
      <c r="F7" s="27">
        <v>1</v>
      </c>
      <c r="G7" s="28"/>
      <c r="H7" s="47"/>
      <c r="I7" s="30"/>
      <c r="J7" s="31"/>
      <c r="K7" s="27"/>
    </row>
    <row r="8" spans="1:11" ht="15">
      <c r="A8" s="22"/>
      <c r="B8" s="23"/>
      <c r="C8" s="24" t="s">
        <v>34</v>
      </c>
      <c r="D8" s="46"/>
      <c r="E8" s="26" t="s">
        <v>31</v>
      </c>
      <c r="F8" s="27">
        <v>1</v>
      </c>
      <c r="G8" s="28"/>
      <c r="H8" s="47"/>
      <c r="I8" s="30"/>
      <c r="J8" s="31"/>
      <c r="K8" s="32"/>
    </row>
    <row r="9" spans="1:11" ht="15">
      <c r="A9" s="22"/>
      <c r="B9" s="48"/>
      <c r="C9" s="49" t="s">
        <v>35</v>
      </c>
      <c r="D9" s="50"/>
      <c r="E9" s="51" t="s">
        <v>31</v>
      </c>
      <c r="F9" s="52">
        <v>1</v>
      </c>
      <c r="G9" s="53">
        <f>IF(H9&lt;&gt;0,((1*D7)+(1*D8)+(1*D9))/H9,)</f>
        <v>2</v>
      </c>
      <c r="H9" s="54">
        <f>COUNTIF(D7:D9,"&gt;0")</f>
        <v>1</v>
      </c>
      <c r="I9" s="49" t="str">
        <f>IF(H9&gt;0,"1")</f>
        <v>1</v>
      </c>
      <c r="J9" s="31"/>
      <c r="K9" s="32"/>
    </row>
    <row r="10" spans="1:11" ht="15">
      <c r="A10" s="44"/>
      <c r="B10" s="45">
        <v>0.2</v>
      </c>
      <c r="C10" s="24" t="s">
        <v>36</v>
      </c>
      <c r="D10" s="46">
        <v>2</v>
      </c>
      <c r="E10" s="26" t="s">
        <v>31</v>
      </c>
      <c r="F10" s="27">
        <v>1</v>
      </c>
      <c r="G10" s="28"/>
      <c r="H10" s="47"/>
      <c r="I10" s="30"/>
      <c r="J10" s="31"/>
      <c r="K10" s="32"/>
    </row>
    <row r="11" spans="1:11" ht="15">
      <c r="A11" s="22"/>
      <c r="B11" s="23"/>
      <c r="C11" s="24"/>
      <c r="D11" s="46"/>
      <c r="E11" s="26" t="s">
        <v>31</v>
      </c>
      <c r="F11" s="27">
        <v>1</v>
      </c>
      <c r="G11" s="28"/>
      <c r="H11" s="47"/>
      <c r="I11" s="30"/>
      <c r="J11" s="31"/>
      <c r="K11" s="32"/>
    </row>
    <row r="12" spans="1:11" ht="15">
      <c r="A12" s="22"/>
      <c r="B12" s="48"/>
      <c r="C12" s="49"/>
      <c r="D12" s="50"/>
      <c r="E12" s="51" t="s">
        <v>31</v>
      </c>
      <c r="F12" s="52">
        <v>1</v>
      </c>
      <c r="G12" s="53">
        <f>IF(H12&lt;&gt;0,((1*D10)+(1*D11)+(1*D12))/H12,)</f>
        <v>2</v>
      </c>
      <c r="H12" s="54">
        <f>COUNTIF(D10:D12,"&gt;0")</f>
        <v>1</v>
      </c>
      <c r="I12" s="49" t="str">
        <f>IF(H12&gt;0,"1")</f>
        <v>1</v>
      </c>
      <c r="J12" s="31"/>
      <c r="K12" s="32"/>
    </row>
    <row r="13" spans="1:11" ht="15">
      <c r="A13" s="44"/>
      <c r="B13" s="45">
        <v>0.2</v>
      </c>
      <c r="C13" s="24" t="s">
        <v>37</v>
      </c>
      <c r="D13" s="46">
        <v>2</v>
      </c>
      <c r="E13" s="26" t="s">
        <v>31</v>
      </c>
      <c r="F13" s="27">
        <v>1</v>
      </c>
      <c r="G13" s="28"/>
      <c r="H13" s="47"/>
      <c r="I13" s="30"/>
      <c r="J13" s="31"/>
      <c r="K13" s="32"/>
    </row>
    <row r="14" spans="1:11" ht="15">
      <c r="A14" s="22"/>
      <c r="B14" s="23"/>
      <c r="C14" s="24" t="s">
        <v>38</v>
      </c>
      <c r="D14" s="46"/>
      <c r="E14" s="26" t="s">
        <v>31</v>
      </c>
      <c r="F14" s="27">
        <v>1</v>
      </c>
      <c r="G14" s="28"/>
      <c r="H14" s="47"/>
      <c r="I14" s="30"/>
      <c r="J14" s="31"/>
      <c r="K14" s="32"/>
    </row>
    <row r="15" spans="1:11" ht="15">
      <c r="A15" s="22"/>
      <c r="B15" s="48"/>
      <c r="C15" s="49"/>
      <c r="D15" s="50"/>
      <c r="E15" s="51" t="s">
        <v>31</v>
      </c>
      <c r="F15" s="52">
        <v>1</v>
      </c>
      <c r="G15" s="53">
        <f>IF(H15&lt;&gt;0,((1*D13)+(1*D14)+(1*D15))/H15,)</f>
        <v>2</v>
      </c>
      <c r="H15" s="54">
        <f>COUNTIF(D13:D15,"&gt;0")</f>
        <v>1</v>
      </c>
      <c r="I15" s="49" t="str">
        <f>IF(H15&gt;0,"1")</f>
        <v>1</v>
      </c>
      <c r="J15" s="31"/>
      <c r="K15" s="32"/>
    </row>
    <row r="16" spans="1:11" ht="15">
      <c r="A16" s="22"/>
      <c r="B16" s="45">
        <v>0.2</v>
      </c>
      <c r="C16" s="55" t="s">
        <v>39</v>
      </c>
      <c r="D16" s="56">
        <v>2</v>
      </c>
      <c r="E16" s="57" t="s">
        <v>31</v>
      </c>
      <c r="F16" s="58">
        <v>1</v>
      </c>
      <c r="G16" s="59"/>
      <c r="H16" s="60"/>
      <c r="I16" s="61"/>
      <c r="J16" s="31"/>
      <c r="K16" s="32"/>
    </row>
    <row r="17" spans="1:11" ht="15">
      <c r="A17" s="22"/>
      <c r="B17" s="23"/>
      <c r="C17" s="24" t="s">
        <v>40</v>
      </c>
      <c r="D17" s="46"/>
      <c r="E17" s="26" t="s">
        <v>31</v>
      </c>
      <c r="F17" s="27">
        <v>1</v>
      </c>
      <c r="G17" s="28"/>
      <c r="H17" s="47"/>
      <c r="I17" s="30"/>
      <c r="J17" s="31"/>
      <c r="K17" s="32"/>
    </row>
    <row r="18" spans="1:11" ht="15.75" thickBot="1">
      <c r="A18" s="22"/>
      <c r="B18" s="23"/>
      <c r="C18" s="24" t="s">
        <v>41</v>
      </c>
      <c r="D18" s="46"/>
      <c r="E18" s="62" t="s">
        <v>31</v>
      </c>
      <c r="F18" s="27">
        <v>1</v>
      </c>
      <c r="G18" s="53">
        <f>IF(H18&lt;&gt;0,((1*D16)+(1*D17)+(1*D18))/H18,)</f>
        <v>2</v>
      </c>
      <c r="H18" s="54">
        <f>COUNTIF(D16:D18,"&gt;0")</f>
        <v>1</v>
      </c>
      <c r="I18" s="49" t="str">
        <f>IF(H18&gt;0,"1")</f>
        <v>1</v>
      </c>
      <c r="J18" s="31">
        <f>(G6+G9+G12+G15+G18)/(I6+I9+I12+I15+I18)</f>
        <v>2</v>
      </c>
      <c r="K18" s="32">
        <v>1</v>
      </c>
    </row>
    <row r="19" spans="1:11" ht="15">
      <c r="A19" s="63" t="s">
        <v>42</v>
      </c>
      <c r="B19" s="64">
        <v>0.3333</v>
      </c>
      <c r="C19" s="65" t="s">
        <v>43</v>
      </c>
      <c r="D19" s="66">
        <v>2</v>
      </c>
      <c r="E19" s="67" t="s">
        <v>31</v>
      </c>
      <c r="F19" s="68">
        <v>1</v>
      </c>
      <c r="G19" s="69"/>
      <c r="H19" s="70"/>
      <c r="I19" s="71"/>
      <c r="J19" s="72"/>
      <c r="K19" s="73"/>
    </row>
    <row r="20" spans="1:11" ht="15">
      <c r="A20" s="74" t="s">
        <v>61</v>
      </c>
      <c r="B20" s="75"/>
      <c r="C20" s="24" t="s">
        <v>44</v>
      </c>
      <c r="D20" s="46"/>
      <c r="E20" s="26" t="s">
        <v>31</v>
      </c>
      <c r="F20" s="27">
        <v>1</v>
      </c>
      <c r="G20" s="28"/>
      <c r="H20" s="47"/>
      <c r="I20" s="30"/>
      <c r="J20" s="31"/>
      <c r="K20" s="32"/>
    </row>
    <row r="21" spans="1:11" ht="15">
      <c r="A21" s="74" t="s">
        <v>62</v>
      </c>
      <c r="B21" s="48"/>
      <c r="C21" s="49"/>
      <c r="D21" s="50"/>
      <c r="E21" s="51" t="s">
        <v>31</v>
      </c>
      <c r="F21" s="52">
        <v>1</v>
      </c>
      <c r="G21" s="53">
        <f>IF(H21&lt;&gt;0,((1*D19)+(1*D20)+(1*D21))/H21,)</f>
        <v>2</v>
      </c>
      <c r="H21" s="54">
        <f>COUNTIF(D19:D21,"&gt;0")</f>
        <v>1</v>
      </c>
      <c r="I21" s="49" t="str">
        <f>IF(H21&gt;0,"1")</f>
        <v>1</v>
      </c>
      <c r="J21" s="31"/>
      <c r="K21" s="32"/>
    </row>
    <row r="22" spans="1:11" ht="15">
      <c r="A22" s="44"/>
      <c r="B22" s="76">
        <v>0.3333</v>
      </c>
      <c r="C22" s="24" t="s">
        <v>43</v>
      </c>
      <c r="D22" s="46">
        <v>2</v>
      </c>
      <c r="E22" s="26" t="s">
        <v>31</v>
      </c>
      <c r="F22" s="27">
        <v>1</v>
      </c>
      <c r="G22" s="28"/>
      <c r="H22" s="47"/>
      <c r="I22" s="30"/>
      <c r="J22" s="31"/>
      <c r="K22" s="32"/>
    </row>
    <row r="23" spans="1:11" ht="15">
      <c r="A23" s="22"/>
      <c r="B23" s="23"/>
      <c r="C23" s="24" t="s">
        <v>45</v>
      </c>
      <c r="D23" s="46"/>
      <c r="E23" s="26" t="s">
        <v>31</v>
      </c>
      <c r="F23" s="27">
        <v>1</v>
      </c>
      <c r="G23" s="28"/>
      <c r="H23" s="47"/>
      <c r="I23" s="30"/>
      <c r="J23" s="31"/>
      <c r="K23" s="32"/>
    </row>
    <row r="24" spans="1:11" ht="15">
      <c r="A24" s="22"/>
      <c r="B24" s="48"/>
      <c r="C24" s="49"/>
      <c r="D24" s="50"/>
      <c r="E24" s="51" t="s">
        <v>31</v>
      </c>
      <c r="F24" s="52">
        <v>1</v>
      </c>
      <c r="G24" s="53">
        <f>IF(H24&lt;&gt;0,((1*D22)+(1*D23)+(1*D24))/H24,)</f>
        <v>2</v>
      </c>
      <c r="H24" s="54">
        <f>COUNTIF(D22:D24,"&gt;0")</f>
        <v>1</v>
      </c>
      <c r="I24" s="49" t="str">
        <f>IF(H24&gt;0,"1")</f>
        <v>1</v>
      </c>
      <c r="J24" s="31"/>
      <c r="K24" s="32"/>
    </row>
    <row r="25" spans="1:11" ht="15">
      <c r="A25" s="44"/>
      <c r="B25" s="76">
        <v>0.3333</v>
      </c>
      <c r="C25" s="24" t="s">
        <v>46</v>
      </c>
      <c r="D25" s="46">
        <v>2</v>
      </c>
      <c r="E25" s="26" t="s">
        <v>31</v>
      </c>
      <c r="F25" s="27">
        <v>1</v>
      </c>
      <c r="G25" s="28"/>
      <c r="H25" s="47"/>
      <c r="I25" s="30"/>
      <c r="J25" s="31"/>
      <c r="K25" s="32"/>
    </row>
    <row r="26" spans="1:11" ht="15">
      <c r="A26" s="22"/>
      <c r="B26" s="23"/>
      <c r="C26" s="24" t="s">
        <v>47</v>
      </c>
      <c r="D26" s="46"/>
      <c r="E26" s="26" t="s">
        <v>31</v>
      </c>
      <c r="F26" s="27">
        <v>1</v>
      </c>
      <c r="G26" s="28"/>
      <c r="H26" s="47"/>
      <c r="I26" s="30"/>
      <c r="J26" s="31"/>
      <c r="K26" s="32"/>
    </row>
    <row r="27" spans="1:11" ht="15.75" thickBot="1">
      <c r="A27" s="22"/>
      <c r="B27" s="77"/>
      <c r="C27" s="49" t="s">
        <v>48</v>
      </c>
      <c r="D27" s="78"/>
      <c r="E27" s="79" t="s">
        <v>31</v>
      </c>
      <c r="F27" s="38">
        <v>1</v>
      </c>
      <c r="G27" s="80">
        <f>IF(H27&lt;&gt;0,((1*D25)+(1*D26)+(1*D27))/H27,)</f>
        <v>2</v>
      </c>
      <c r="H27" s="40">
        <f>COUNTIF(D25:D27,"&gt;0")</f>
        <v>1</v>
      </c>
      <c r="I27" s="49" t="str">
        <f>IF(H27&gt;0,"1")</f>
        <v>1</v>
      </c>
      <c r="J27" s="31">
        <f>(G21+G24+G27)/(I21+I24+I27)</f>
        <v>2</v>
      </c>
      <c r="K27" s="81">
        <v>1</v>
      </c>
    </row>
    <row r="28" spans="1:11" ht="15">
      <c r="A28" s="63" t="s">
        <v>49</v>
      </c>
      <c r="B28" s="45">
        <v>0.1</v>
      </c>
      <c r="C28" s="65" t="s">
        <v>50</v>
      </c>
      <c r="D28" s="46">
        <v>2</v>
      </c>
      <c r="E28" s="26" t="s">
        <v>51</v>
      </c>
      <c r="F28" s="71"/>
      <c r="G28" s="28"/>
      <c r="H28" s="47"/>
      <c r="I28" s="30"/>
      <c r="J28" s="72"/>
      <c r="K28" s="73"/>
    </row>
    <row r="29" spans="1:11" ht="15">
      <c r="A29" s="22"/>
      <c r="B29" s="48"/>
      <c r="C29" s="49" t="s">
        <v>52</v>
      </c>
      <c r="D29" s="50"/>
      <c r="E29" s="82" t="s">
        <v>51</v>
      </c>
      <c r="F29" s="52">
        <v>1</v>
      </c>
      <c r="G29" s="53">
        <f>IF(H29&lt;&gt;0,((D28+D29))/H29,)</f>
        <v>2</v>
      </c>
      <c r="H29" s="54">
        <f>COUNTIF(D28:D29,"&gt;0")</f>
        <v>1</v>
      </c>
      <c r="I29" s="49" t="str">
        <f>IF(H29&gt;0,"0,1")</f>
        <v>0,1</v>
      </c>
      <c r="J29" s="31"/>
      <c r="K29" s="32"/>
    </row>
    <row r="30" spans="1:11" ht="15">
      <c r="A30" s="22"/>
      <c r="B30" s="45">
        <v>0.4</v>
      </c>
      <c r="C30" s="24" t="s">
        <v>53</v>
      </c>
      <c r="D30" s="46">
        <v>2</v>
      </c>
      <c r="E30" s="26" t="s">
        <v>51</v>
      </c>
      <c r="F30" s="27">
        <v>1</v>
      </c>
      <c r="G30" s="28"/>
      <c r="H30" s="47"/>
      <c r="I30" s="83"/>
      <c r="J30" s="31"/>
      <c r="K30" s="32"/>
    </row>
    <row r="31" spans="1:11" ht="15">
      <c r="A31" s="22"/>
      <c r="B31" s="23"/>
      <c r="C31" s="24" t="s">
        <v>54</v>
      </c>
      <c r="D31" s="46">
        <v>2</v>
      </c>
      <c r="E31" s="26" t="s">
        <v>51</v>
      </c>
      <c r="F31" s="27">
        <v>1</v>
      </c>
      <c r="G31" s="28"/>
      <c r="H31" s="47"/>
      <c r="I31" s="30"/>
      <c r="J31" s="31"/>
      <c r="K31" s="32"/>
    </row>
    <row r="32" spans="1:11" ht="15">
      <c r="A32" s="22"/>
      <c r="B32" s="48"/>
      <c r="C32" s="49"/>
      <c r="D32" s="50"/>
      <c r="E32" s="82" t="s">
        <v>31</v>
      </c>
      <c r="F32" s="52">
        <v>1</v>
      </c>
      <c r="G32" s="53">
        <f>IF(H32&lt;&gt;0,(D30+D31+D32)/H32,)</f>
        <v>2</v>
      </c>
      <c r="H32" s="54">
        <f>COUNTIF(D30:D32,"&gt;0")</f>
        <v>2</v>
      </c>
      <c r="I32" s="49" t="str">
        <f>IF(H32&gt;0,"0,4")</f>
        <v>0,4</v>
      </c>
      <c r="J32" s="31"/>
      <c r="K32" s="32"/>
    </row>
    <row r="33" spans="1:11" ht="15">
      <c r="A33" s="22"/>
      <c r="B33" s="45">
        <v>0.5</v>
      </c>
      <c r="C33" s="24" t="s">
        <v>46</v>
      </c>
      <c r="D33" s="46">
        <v>2</v>
      </c>
      <c r="E33" s="26" t="s">
        <v>55</v>
      </c>
      <c r="F33" s="27">
        <v>1</v>
      </c>
      <c r="G33" s="28"/>
      <c r="H33" s="47"/>
      <c r="I33" s="83"/>
      <c r="J33" s="31"/>
      <c r="K33" s="32"/>
    </row>
    <row r="34" spans="1:11" ht="15">
      <c r="A34" s="22"/>
      <c r="B34" s="23"/>
      <c r="C34" s="24" t="s">
        <v>56</v>
      </c>
      <c r="D34" s="46">
        <v>1.5</v>
      </c>
      <c r="E34" s="62" t="s">
        <v>55</v>
      </c>
      <c r="F34" s="27">
        <v>1</v>
      </c>
      <c r="G34" s="28"/>
      <c r="H34" s="47"/>
      <c r="I34" s="30"/>
      <c r="J34" s="31"/>
      <c r="K34" s="32"/>
    </row>
    <row r="35" spans="1:11" ht="15">
      <c r="A35" s="22"/>
      <c r="B35" s="23"/>
      <c r="C35" s="24"/>
      <c r="D35" s="46"/>
      <c r="E35" s="62" t="s">
        <v>55</v>
      </c>
      <c r="F35" s="27">
        <v>1</v>
      </c>
      <c r="G35" s="28">
        <f>IF(H35&lt;&gt;0,(SUM(D33:D35))/H35,)</f>
        <v>1.75</v>
      </c>
      <c r="H35" s="47">
        <f>COUNTIF(D33:D35,"&gt;0")</f>
        <v>2</v>
      </c>
      <c r="I35" s="49" t="str">
        <f>IF(H35&gt;0,"0,5")</f>
        <v>0,5</v>
      </c>
      <c r="J35" s="31">
        <f>(G29*I29)+(G32*I32)+(G35*I35)</f>
        <v>1.875</v>
      </c>
      <c r="K35" s="32">
        <v>1</v>
      </c>
    </row>
    <row r="36" spans="1:11" ht="15.75" thickBot="1">
      <c r="A36" s="84"/>
      <c r="B36" s="85"/>
      <c r="C36" s="86"/>
      <c r="D36" s="87"/>
      <c r="E36" s="88"/>
      <c r="F36" s="89"/>
      <c r="G36" s="90"/>
      <c r="H36" s="91"/>
      <c r="I36" s="92"/>
      <c r="J36" s="93"/>
      <c r="K36" s="94"/>
    </row>
    <row r="37" spans="1:11" ht="16.5" thickBot="1" thickTop="1">
      <c r="A37" s="95"/>
      <c r="B37" s="96"/>
      <c r="C37" s="95"/>
      <c r="D37" s="97"/>
      <c r="E37" s="97"/>
      <c r="F37" s="97"/>
      <c r="G37" s="98"/>
      <c r="H37" s="99" t="s">
        <v>57</v>
      </c>
      <c r="I37" s="95"/>
      <c r="J37" s="100">
        <f>((J35*K35)+(J27*K27)+(J18*K18))/(K18+K27+K35)</f>
        <v>1.9583333333333333</v>
      </c>
      <c r="K37" s="101"/>
    </row>
    <row r="38" ht="15.75" thickTop="1"/>
  </sheetData>
  <sheetProtection/>
  <mergeCells count="1">
    <mergeCell ref="A1:B1"/>
  </mergeCells>
  <printOptions/>
  <pageMargins left="0.6993055555555555" right="0.6993055555555555" top="0.7868055555555555" bottom="0.786805555555555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6993055555555555" right="0.6993055555555555" top="0.7868055555555555" bottom="0.786805555555555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Kohne</dc:creator>
  <cp:keywords/>
  <dc:description/>
  <cp:lastModifiedBy>dgappel</cp:lastModifiedBy>
  <cp:lastPrinted>2016-01-15T15:15:27Z</cp:lastPrinted>
  <dcterms:created xsi:type="dcterms:W3CDTF">2013-01-20T12:10:03Z</dcterms:created>
  <dcterms:modified xsi:type="dcterms:W3CDTF">2016-06-16T05:03:46Z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